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25" activeTab="0"/>
  </bookViews>
  <sheets>
    <sheet name="2007クラブ割当" sheetId="1" r:id="rId1"/>
  </sheets>
  <definedNames/>
  <calcPr fullCalcOnLoad="1"/>
</workbook>
</file>

<file path=xl/sharedStrings.xml><?xml version="1.0" encoding="utf-8"?>
<sst xmlns="http://schemas.openxmlformats.org/spreadsheetml/2006/main" count="127" uniqueCount="96">
  <si>
    <t>クラブ名</t>
  </si>
  <si>
    <t>別紙１</t>
  </si>
  <si>
    <t>日本OP協会</t>
  </si>
  <si>
    <t>選手会員</t>
  </si>
  <si>
    <t>構成比率</t>
  </si>
  <si>
    <t>割当値</t>
  </si>
  <si>
    <t>割当艇数</t>
  </si>
  <si>
    <t>繰上</t>
  </si>
  <si>
    <t>登録数</t>
  </si>
  <si>
    <t>＊</t>
  </si>
  <si>
    <t>松島ジュニアYC</t>
  </si>
  <si>
    <t>＊</t>
  </si>
  <si>
    <t>名取ジュニアYC</t>
  </si>
  <si>
    <t>東</t>
  </si>
  <si>
    <t>日</t>
  </si>
  <si>
    <t>本</t>
  </si>
  <si>
    <t>東日本 小計</t>
  </si>
  <si>
    <t>西日本 小計</t>
  </si>
  <si>
    <t>合計</t>
  </si>
  <si>
    <t>東日本選手権割当艇数</t>
  </si>
  <si>
    <t>西日本選手権割当艇数</t>
  </si>
  <si>
    <t>構成比率＝選手会員登録数÷選手会員登録数合計</t>
  </si>
  <si>
    <t>割当値　 ＝構成比率×クラブ割当艇数</t>
  </si>
  <si>
    <t>開催地枠</t>
  </si>
  <si>
    <t>艇</t>
  </si>
  <si>
    <t>東西選手権</t>
  </si>
  <si>
    <t>艇</t>
  </si>
  <si>
    <t>艇</t>
  </si>
  <si>
    <t>*印は割当艇数1.00未満切り上げ</t>
  </si>
  <si>
    <t>江の島ジュニアYC</t>
  </si>
  <si>
    <t>横浜ジュニアYC</t>
  </si>
  <si>
    <t>なごやジュニアYC</t>
  </si>
  <si>
    <t>KMC横浜ジュニアYC</t>
  </si>
  <si>
    <t>横浜市民YHジュニアYC</t>
  </si>
  <si>
    <t>夢の島ジュニアYC</t>
  </si>
  <si>
    <t>各大会・海外派遣枠</t>
  </si>
  <si>
    <t>NO.</t>
  </si>
  <si>
    <t>艇</t>
  </si>
  <si>
    <t>艇</t>
  </si>
  <si>
    <t>日</t>
  </si>
  <si>
    <t>西</t>
  </si>
  <si>
    <t>(＊)</t>
  </si>
  <si>
    <t>＊</t>
  </si>
  <si>
    <t>＊</t>
  </si>
  <si>
    <t>＊</t>
  </si>
  <si>
    <t>艇</t>
  </si>
  <si>
    <t>藤沢市青少年ＳＣ</t>
  </si>
  <si>
    <t>茨城県ヨット連盟ジュニアYC</t>
  </si>
  <si>
    <t>千葉ﾖｯﾄﾋﾞﾙﾀﾞｰｽﾞｼﾞｭﾆｱ</t>
  </si>
  <si>
    <t>稲毛ジュニアsc</t>
  </si>
  <si>
    <t>中央区ヨット連盟ジュニアYC</t>
  </si>
  <si>
    <t>葉山町ヨット協会JRT</t>
  </si>
  <si>
    <t>兵庫県ヨット連盟ジュニアC</t>
  </si>
  <si>
    <t>和歌山ジュニアYC</t>
  </si>
  <si>
    <t>福山ジュニアYC</t>
  </si>
  <si>
    <t>光ジュニアYC</t>
  </si>
  <si>
    <t>熊本ジュニアYC</t>
  </si>
  <si>
    <t>長崎ジュニアYC</t>
  </si>
  <si>
    <t>B＆G津屋崎海洋クラブ</t>
  </si>
  <si>
    <t>福岡ジュニアYC</t>
  </si>
  <si>
    <t>玄海セーリングJYC</t>
  </si>
  <si>
    <t>全日本オープン</t>
  </si>
  <si>
    <t>赤穂ＹＣ</t>
  </si>
  <si>
    <t>鹿児島ＪＹＣ</t>
  </si>
  <si>
    <t>(クラブ数</t>
  </si>
  <si>
    <t>)</t>
  </si>
  <si>
    <t>琵琶湖ジュニアYC</t>
  </si>
  <si>
    <t>宮津ジュニアYC</t>
  </si>
  <si>
    <t>三重県ヨット連盟ジュニアYC</t>
  </si>
  <si>
    <t>B&amp;G別府海洋クラブ</t>
  </si>
  <si>
    <t>B&amp;G佐世保海洋クラブ</t>
  </si>
  <si>
    <t>鹿屋海洋スポーツクラブ</t>
  </si>
  <si>
    <t>宮崎ジュニアヨットクラブ</t>
  </si>
  <si>
    <t>松山ジュニアヨットクラブ</t>
  </si>
  <si>
    <t>山形県ジュニアヨットクラブ</t>
  </si>
  <si>
    <t xml:space="preserve"> 本</t>
  </si>
  <si>
    <t>広島ジュニアSS</t>
  </si>
  <si>
    <t>＊</t>
  </si>
  <si>
    <t xml:space="preserve"> </t>
  </si>
  <si>
    <t>第３９回全日本OP級ヨット選手権大会(２００7年)　　クラブ別出場艇数割当表</t>
  </si>
  <si>
    <t>静岡県浜名湖JYC</t>
  </si>
  <si>
    <t>清水ヨットスポーツ少年団</t>
  </si>
  <si>
    <t>伊東ＪＹＣ</t>
  </si>
  <si>
    <t>函館ジュニアセーリング倶楽部</t>
  </si>
  <si>
    <t>秋谷セーリングクラブ</t>
  </si>
  <si>
    <t>湘南キッドセーリングクラブ</t>
  </si>
  <si>
    <t>海陽海洋クラブ</t>
  </si>
  <si>
    <t>B&amp;Gサントピア海洋クラブ</t>
  </si>
  <si>
    <t>２００7年度クラブ割当艇数</t>
  </si>
  <si>
    <t>2007年度全日本出場艇数</t>
  </si>
  <si>
    <t>東西３0名とし候補者合計１６５名とした場合</t>
  </si>
  <si>
    <t>沖縄県セーリング連盟ジュニア</t>
  </si>
  <si>
    <r>
      <t>今年度は、東西選手権の次点の選手に対し、</t>
    </r>
    <r>
      <rPr>
        <sz val="10"/>
        <rFont val="ＭＳ Ｐゴシック"/>
        <family val="3"/>
      </rPr>
      <t>不足数分のみ出場資格を与える。</t>
    </r>
  </si>
  <si>
    <t>(暫定で東１８人西１２人で発表しましたので、定数不足1の西地区から始めます)</t>
  </si>
  <si>
    <t>クラブ人数は５月末の受付時点で算出しています。</t>
  </si>
  <si>
    <t>B&amp;G時津海洋クラブ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</si>
</sst>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/d;@"/>
    <numFmt numFmtId="183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20"/>
      <color indexed="10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0" fontId="0" fillId="0" borderId="2" xfId="15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4" xfId="0" applyBorder="1" applyAlignment="1">
      <alignment horizontal="center"/>
    </xf>
    <xf numFmtId="0" fontId="6" fillId="0" borderId="3" xfId="0" applyFont="1" applyBorder="1" applyAlignment="1">
      <alignment/>
    </xf>
    <xf numFmtId="10" fontId="0" fillId="0" borderId="3" xfId="15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/>
    </xf>
    <xf numFmtId="10" fontId="0" fillId="0" borderId="6" xfId="15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3" xfId="0" applyFont="1" applyBorder="1" applyAlignment="1">
      <alignment/>
    </xf>
    <xf numFmtId="10" fontId="0" fillId="0" borderId="3" xfId="15" applyNumberForma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0" fontId="0" fillId="0" borderId="9" xfId="15" applyNumberFormat="1" applyBorder="1" applyAlignment="1">
      <alignment/>
    </xf>
    <xf numFmtId="0" fontId="0" fillId="0" borderId="9" xfId="0" applyBorder="1" applyAlignment="1">
      <alignment horizontal="center"/>
    </xf>
    <xf numFmtId="176" fontId="0" fillId="0" borderId="3" xfId="0" applyNumberFormat="1" applyBorder="1" applyAlignment="1">
      <alignment/>
    </xf>
    <xf numFmtId="178" fontId="0" fillId="0" borderId="3" xfId="0" applyNumberFormat="1" applyBorder="1" applyAlignment="1">
      <alignment horizontal="center"/>
    </xf>
    <xf numFmtId="0" fontId="0" fillId="0" borderId="0" xfId="0" applyAlignment="1" quotePrefix="1">
      <alignment/>
    </xf>
    <xf numFmtId="2" fontId="0" fillId="0" borderId="6" xfId="0" applyNumberFormat="1" applyBorder="1" applyAlignment="1">
      <alignment/>
    </xf>
    <xf numFmtId="0" fontId="0" fillId="2" borderId="0" xfId="0" applyFill="1" applyAlignment="1">
      <alignment horizontal="right" wrapText="1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0" fillId="0" borderId="9" xfId="0" applyBorder="1" applyAlignment="1">
      <alignment vertical="center" textRotation="255" shrinkToFit="1"/>
    </xf>
    <xf numFmtId="0" fontId="0" fillId="0" borderId="10" xfId="0" applyBorder="1" applyAlignment="1">
      <alignment horizontal="center" vertical="center" textRotation="255"/>
    </xf>
    <xf numFmtId="0" fontId="6" fillId="0" borderId="10" xfId="0" applyFont="1" applyFill="1" applyBorder="1" applyAlignment="1">
      <alignment/>
    </xf>
    <xf numFmtId="56" fontId="0" fillId="0" borderId="0" xfId="0" applyNumberFormat="1" applyAlignment="1">
      <alignment/>
    </xf>
    <xf numFmtId="0" fontId="13" fillId="3" borderId="7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0" xfId="0" applyFill="1" applyAlignment="1">
      <alignment wrapText="1"/>
    </xf>
    <xf numFmtId="178" fontId="0" fillId="0" borderId="0" xfId="0" applyNumberFormat="1" applyAlignment="1">
      <alignment horizontal="right" wrapText="1"/>
    </xf>
    <xf numFmtId="0" fontId="0" fillId="0" borderId="10" xfId="0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49">
      <selection activeCell="I59" sqref="I59"/>
    </sheetView>
  </sheetViews>
  <sheetFormatPr defaultColWidth="9.00390625" defaultRowHeight="13.5"/>
  <cols>
    <col min="1" max="1" width="7.75390625" style="0" customWidth="1"/>
    <col min="2" max="2" width="5.50390625" style="0" customWidth="1"/>
    <col min="3" max="3" width="4.50390625" style="0" customWidth="1"/>
    <col min="4" max="4" width="29.00390625" style="0" customWidth="1"/>
    <col min="5" max="5" width="8.625" style="4" bestFit="1" customWidth="1"/>
    <col min="6" max="6" width="9.50390625" style="0" bestFit="1" customWidth="1"/>
    <col min="7" max="7" width="7.50390625" style="0" bestFit="1" customWidth="1"/>
    <col min="8" max="8" width="8.625" style="0" bestFit="1" customWidth="1"/>
    <col min="9" max="9" width="10.375" style="0" customWidth="1"/>
    <col min="10" max="10" width="5.00390625" style="0" customWidth="1"/>
  </cols>
  <sheetData>
    <row r="1" spans="2:4" ht="15.75" customHeight="1">
      <c r="B1" s="3" t="s">
        <v>1</v>
      </c>
      <c r="D1" s="2" t="s">
        <v>79</v>
      </c>
    </row>
    <row r="2" spans="2:4" ht="6" customHeight="1">
      <c r="B2" s="3"/>
      <c r="D2" s="2"/>
    </row>
    <row r="3" spans="4:10" ht="13.5" customHeight="1">
      <c r="D3" s="2" t="s">
        <v>90</v>
      </c>
      <c r="G3" t="s">
        <v>2</v>
      </c>
      <c r="I3" s="59">
        <v>39343</v>
      </c>
      <c r="J3" s="5"/>
    </row>
    <row r="4" spans="1:9" ht="13.5">
      <c r="A4" s="69"/>
      <c r="B4" s="38" t="s">
        <v>36</v>
      </c>
      <c r="C4" s="39"/>
      <c r="D4" s="40" t="s">
        <v>0</v>
      </c>
      <c r="E4" s="60" t="s">
        <v>3</v>
      </c>
      <c r="F4" s="40" t="s">
        <v>4</v>
      </c>
      <c r="G4" s="40" t="s">
        <v>5</v>
      </c>
      <c r="H4" s="41" t="s">
        <v>6</v>
      </c>
      <c r="I4" s="40" t="s">
        <v>7</v>
      </c>
    </row>
    <row r="5" spans="1:9" ht="12" customHeight="1">
      <c r="A5" s="69"/>
      <c r="B5" s="42"/>
      <c r="C5" s="43"/>
      <c r="D5" s="44"/>
      <c r="E5" s="61" t="s">
        <v>8</v>
      </c>
      <c r="F5" s="44"/>
      <c r="G5" s="44"/>
      <c r="H5" s="45"/>
      <c r="I5" s="44" t="s">
        <v>41</v>
      </c>
    </row>
    <row r="6" spans="1:9" ht="13.5">
      <c r="A6" s="50"/>
      <c r="B6" s="8">
        <v>1</v>
      </c>
      <c r="C6" s="6"/>
      <c r="D6" s="54" t="s">
        <v>83</v>
      </c>
      <c r="E6" s="62">
        <v>1</v>
      </c>
      <c r="F6" s="9">
        <f aca="true" t="shared" si="0" ref="F6:F27">E6/$E$54</f>
        <v>0.0027472527472527475</v>
      </c>
      <c r="G6" s="10">
        <f aca="true" t="shared" si="1" ref="G6:G33">F6*34</f>
        <v>0.09340659340659341</v>
      </c>
      <c r="H6" s="7">
        <f>IF(G6&lt;1,1,INT(G6))</f>
        <v>1</v>
      </c>
      <c r="I6" s="7" t="s">
        <v>42</v>
      </c>
    </row>
    <row r="7" spans="1:9" ht="13.5">
      <c r="A7" s="50"/>
      <c r="B7" s="8">
        <v>2</v>
      </c>
      <c r="C7" s="6"/>
      <c r="D7" s="54" t="s">
        <v>10</v>
      </c>
      <c r="E7" s="63">
        <v>2</v>
      </c>
      <c r="F7" s="9">
        <f t="shared" si="0"/>
        <v>0.005494505494505495</v>
      </c>
      <c r="G7" s="10">
        <f t="shared" si="1"/>
        <v>0.18681318681318682</v>
      </c>
      <c r="H7" s="7">
        <f>IF(G7&lt;1,1,INT(G7))</f>
        <v>1</v>
      </c>
      <c r="I7" s="7" t="s">
        <v>42</v>
      </c>
    </row>
    <row r="8" spans="2:9" ht="13.5">
      <c r="B8" s="8">
        <v>3</v>
      </c>
      <c r="C8" s="6"/>
      <c r="D8" s="54" t="s">
        <v>12</v>
      </c>
      <c r="E8" s="63">
        <v>3</v>
      </c>
      <c r="F8" s="9">
        <f t="shared" si="0"/>
        <v>0.008241758241758242</v>
      </c>
      <c r="G8" s="10">
        <f t="shared" si="1"/>
        <v>0.2802197802197802</v>
      </c>
      <c r="H8" s="7">
        <f aca="true" t="shared" si="2" ref="H8:H51">IF(G8&lt;1,1,INT(G8))</f>
        <v>1</v>
      </c>
      <c r="I8" s="7" t="s">
        <v>42</v>
      </c>
    </row>
    <row r="9" spans="2:9" ht="13.5">
      <c r="B9" s="8">
        <v>4</v>
      </c>
      <c r="C9" s="11" t="s">
        <v>13</v>
      </c>
      <c r="D9" s="8" t="s">
        <v>74</v>
      </c>
      <c r="E9" s="63">
        <v>3</v>
      </c>
      <c r="F9" s="13">
        <f t="shared" si="0"/>
        <v>0.008241758241758242</v>
      </c>
      <c r="G9" s="10">
        <f t="shared" si="1"/>
        <v>0.2802197802197802</v>
      </c>
      <c r="H9" s="7">
        <f t="shared" si="2"/>
        <v>1</v>
      </c>
      <c r="I9" s="14" t="s">
        <v>9</v>
      </c>
    </row>
    <row r="10" spans="2:9" ht="13.5">
      <c r="B10" s="8">
        <v>5</v>
      </c>
      <c r="C10" s="11"/>
      <c r="D10" s="54" t="s">
        <v>47</v>
      </c>
      <c r="E10" s="63">
        <v>4</v>
      </c>
      <c r="F10" s="13">
        <f t="shared" si="0"/>
        <v>0.01098901098901099</v>
      </c>
      <c r="G10" s="10">
        <f t="shared" si="1"/>
        <v>0.37362637362637363</v>
      </c>
      <c r="H10" s="7">
        <f t="shared" si="2"/>
        <v>1</v>
      </c>
      <c r="I10" s="14" t="s">
        <v>11</v>
      </c>
    </row>
    <row r="11" spans="2:9" ht="13.5">
      <c r="B11" s="8">
        <v>6</v>
      </c>
      <c r="C11" s="11"/>
      <c r="D11" s="54" t="s">
        <v>48</v>
      </c>
      <c r="E11" s="63">
        <v>9</v>
      </c>
      <c r="F11" s="13">
        <f t="shared" si="0"/>
        <v>0.024725274725274724</v>
      </c>
      <c r="G11" s="10">
        <f t="shared" si="1"/>
        <v>0.8406593406593407</v>
      </c>
      <c r="H11" s="7">
        <f t="shared" si="2"/>
        <v>1</v>
      </c>
      <c r="I11" s="14" t="s">
        <v>11</v>
      </c>
    </row>
    <row r="12" spans="2:9" ht="13.5">
      <c r="B12" s="8">
        <v>7</v>
      </c>
      <c r="C12" s="11"/>
      <c r="D12" s="54" t="s">
        <v>49</v>
      </c>
      <c r="E12" s="63">
        <v>1</v>
      </c>
      <c r="F12" s="13">
        <f t="shared" si="0"/>
        <v>0.0027472527472527475</v>
      </c>
      <c r="G12" s="10">
        <f t="shared" si="1"/>
        <v>0.09340659340659341</v>
      </c>
      <c r="H12" s="7">
        <f t="shared" si="2"/>
        <v>1</v>
      </c>
      <c r="I12" s="14" t="s">
        <v>43</v>
      </c>
    </row>
    <row r="13" spans="2:9" ht="13.5">
      <c r="B13" s="8">
        <v>8</v>
      </c>
      <c r="C13" s="11" t="s">
        <v>39</v>
      </c>
      <c r="D13" s="54" t="s">
        <v>34</v>
      </c>
      <c r="E13" s="63">
        <v>10</v>
      </c>
      <c r="F13" s="13">
        <f t="shared" si="0"/>
        <v>0.027472527472527472</v>
      </c>
      <c r="G13" s="10">
        <f t="shared" si="1"/>
        <v>0.9340659340659341</v>
      </c>
      <c r="H13" s="7">
        <f t="shared" si="2"/>
        <v>1</v>
      </c>
      <c r="I13" s="14" t="s">
        <v>11</v>
      </c>
    </row>
    <row r="14" spans="2:9" ht="13.5">
      <c r="B14" s="8">
        <v>9</v>
      </c>
      <c r="C14" s="11"/>
      <c r="D14" s="54" t="s">
        <v>50</v>
      </c>
      <c r="E14" s="63">
        <v>8</v>
      </c>
      <c r="F14" s="13">
        <f t="shared" si="0"/>
        <v>0.02197802197802198</v>
      </c>
      <c r="G14" s="10">
        <f t="shared" si="1"/>
        <v>0.7472527472527473</v>
      </c>
      <c r="H14" s="7">
        <f t="shared" si="2"/>
        <v>1</v>
      </c>
      <c r="I14" s="14" t="s">
        <v>11</v>
      </c>
    </row>
    <row r="15" spans="2:9" ht="13.5">
      <c r="B15" s="8">
        <v>10</v>
      </c>
      <c r="C15" s="11"/>
      <c r="D15" s="54" t="s">
        <v>32</v>
      </c>
      <c r="E15" s="63">
        <v>7</v>
      </c>
      <c r="F15" s="13">
        <f t="shared" si="0"/>
        <v>0.019230769230769232</v>
      </c>
      <c r="G15" s="10">
        <f t="shared" si="1"/>
        <v>0.6538461538461539</v>
      </c>
      <c r="H15" s="7">
        <f>IF(G15&lt;1,1,INT(G15))</f>
        <v>1</v>
      </c>
      <c r="I15" s="14" t="s">
        <v>11</v>
      </c>
    </row>
    <row r="16" spans="2:9" ht="13.5">
      <c r="B16" s="8">
        <v>11</v>
      </c>
      <c r="C16" s="11"/>
      <c r="D16" s="54" t="s">
        <v>30</v>
      </c>
      <c r="E16" s="63">
        <v>23</v>
      </c>
      <c r="F16" s="13">
        <f t="shared" si="0"/>
        <v>0.06318681318681318</v>
      </c>
      <c r="G16" s="10">
        <f t="shared" si="1"/>
        <v>2.1483516483516483</v>
      </c>
      <c r="H16" s="7">
        <f t="shared" si="2"/>
        <v>2</v>
      </c>
      <c r="I16" s="14"/>
    </row>
    <row r="17" spans="2:9" ht="13.5">
      <c r="B17" s="8">
        <v>12</v>
      </c>
      <c r="C17" s="11"/>
      <c r="D17" s="54" t="s">
        <v>33</v>
      </c>
      <c r="E17" s="63">
        <v>13</v>
      </c>
      <c r="F17" s="13">
        <f t="shared" si="0"/>
        <v>0.03571428571428571</v>
      </c>
      <c r="G17" s="10">
        <f t="shared" si="1"/>
        <v>1.2142857142857142</v>
      </c>
      <c r="H17" s="7">
        <f t="shared" si="2"/>
        <v>1</v>
      </c>
      <c r="I17" s="14"/>
    </row>
    <row r="18" spans="2:9" ht="13.5">
      <c r="B18" s="8">
        <v>13</v>
      </c>
      <c r="C18" t="s">
        <v>75</v>
      </c>
      <c r="D18" s="53" t="s">
        <v>46</v>
      </c>
      <c r="E18" s="63">
        <v>15</v>
      </c>
      <c r="F18" s="13">
        <f t="shared" si="0"/>
        <v>0.04120879120879121</v>
      </c>
      <c r="G18" s="10">
        <f t="shared" si="1"/>
        <v>1.401098901098901</v>
      </c>
      <c r="H18" s="7">
        <f t="shared" si="2"/>
        <v>1</v>
      </c>
      <c r="I18" s="14"/>
    </row>
    <row r="19" spans="2:9" ht="13.5">
      <c r="B19" s="8">
        <v>14</v>
      </c>
      <c r="C19" t="s">
        <v>78</v>
      </c>
      <c r="D19" s="54" t="s">
        <v>29</v>
      </c>
      <c r="E19" s="62">
        <v>61</v>
      </c>
      <c r="F19" s="13">
        <f t="shared" si="0"/>
        <v>0.16758241758241757</v>
      </c>
      <c r="G19" s="10">
        <f t="shared" si="1"/>
        <v>5.697802197802197</v>
      </c>
      <c r="H19" s="7">
        <f t="shared" si="2"/>
        <v>5</v>
      </c>
      <c r="I19" s="14"/>
    </row>
    <row r="20" spans="2:9" ht="13.5">
      <c r="B20" s="8">
        <v>15</v>
      </c>
      <c r="D20" s="54" t="s">
        <v>51</v>
      </c>
      <c r="E20" s="63">
        <v>21</v>
      </c>
      <c r="F20" s="13">
        <f t="shared" si="0"/>
        <v>0.057692307692307696</v>
      </c>
      <c r="G20" s="10">
        <f t="shared" si="1"/>
        <v>1.9615384615384617</v>
      </c>
      <c r="H20" s="7">
        <f t="shared" si="2"/>
        <v>1</v>
      </c>
      <c r="I20" s="14"/>
    </row>
    <row r="21" spans="2:9" ht="13.5">
      <c r="B21" s="8">
        <v>16</v>
      </c>
      <c r="C21" s="68" t="s">
        <v>64</v>
      </c>
      <c r="D21" s="54" t="s">
        <v>82</v>
      </c>
      <c r="E21" s="63">
        <v>3</v>
      </c>
      <c r="F21" s="13">
        <f t="shared" si="0"/>
        <v>0.008241758241758242</v>
      </c>
      <c r="G21" s="10">
        <f t="shared" si="1"/>
        <v>0.2802197802197802</v>
      </c>
      <c r="H21" s="7">
        <f t="shared" si="2"/>
        <v>1</v>
      </c>
      <c r="I21" s="14" t="s">
        <v>9</v>
      </c>
    </row>
    <row r="22" spans="2:9" ht="13.5">
      <c r="B22" s="8">
        <v>17</v>
      </c>
      <c r="C22" s="68"/>
      <c r="D22" s="54" t="s">
        <v>81</v>
      </c>
      <c r="E22" s="63">
        <v>7</v>
      </c>
      <c r="F22" s="13">
        <f t="shared" si="0"/>
        <v>0.019230769230769232</v>
      </c>
      <c r="G22" s="10">
        <f t="shared" si="1"/>
        <v>0.6538461538461539</v>
      </c>
      <c r="H22" s="7">
        <f t="shared" si="2"/>
        <v>1</v>
      </c>
      <c r="I22" s="14" t="s">
        <v>11</v>
      </c>
    </row>
    <row r="23" spans="2:9" ht="13.5">
      <c r="B23" s="8">
        <v>18</v>
      </c>
      <c r="C23" s="68"/>
      <c r="D23" s="54" t="s">
        <v>80</v>
      </c>
      <c r="E23" s="63">
        <v>8</v>
      </c>
      <c r="F23" s="13">
        <f t="shared" si="0"/>
        <v>0.02197802197802198</v>
      </c>
      <c r="G23" s="10">
        <f t="shared" si="1"/>
        <v>0.7472527472527473</v>
      </c>
      <c r="H23" s="7">
        <f t="shared" si="2"/>
        <v>1</v>
      </c>
      <c r="I23" s="14" t="s">
        <v>11</v>
      </c>
    </row>
    <row r="24" spans="2:9" ht="13.5">
      <c r="B24" s="8">
        <v>19</v>
      </c>
      <c r="C24" s="68"/>
      <c r="D24" s="54" t="s">
        <v>31</v>
      </c>
      <c r="E24" s="63">
        <v>6</v>
      </c>
      <c r="F24" s="13">
        <f t="shared" si="0"/>
        <v>0.016483516483516484</v>
      </c>
      <c r="G24" s="10">
        <f t="shared" si="1"/>
        <v>0.5604395604395604</v>
      </c>
      <c r="H24" s="7">
        <f t="shared" si="2"/>
        <v>1</v>
      </c>
      <c r="I24" s="14" t="s">
        <v>11</v>
      </c>
    </row>
    <row r="25" spans="2:9" ht="13.5">
      <c r="B25" s="8">
        <v>20</v>
      </c>
      <c r="C25" s="68"/>
      <c r="D25" s="54" t="s">
        <v>84</v>
      </c>
      <c r="E25" s="63">
        <v>1</v>
      </c>
      <c r="F25" s="13">
        <f t="shared" si="0"/>
        <v>0.0027472527472527475</v>
      </c>
      <c r="G25" s="10">
        <f t="shared" si="1"/>
        <v>0.09340659340659341</v>
      </c>
      <c r="H25" s="7">
        <f t="shared" si="2"/>
        <v>1</v>
      </c>
      <c r="I25" s="14" t="s">
        <v>9</v>
      </c>
    </row>
    <row r="26" spans="2:9" ht="13.5">
      <c r="B26" s="8">
        <v>21</v>
      </c>
      <c r="C26" s="11">
        <v>23</v>
      </c>
      <c r="D26" s="54" t="s">
        <v>85</v>
      </c>
      <c r="E26" s="63">
        <v>1</v>
      </c>
      <c r="F26" s="13">
        <f t="shared" si="0"/>
        <v>0.0027472527472527475</v>
      </c>
      <c r="G26" s="10">
        <f t="shared" si="1"/>
        <v>0.09340659340659341</v>
      </c>
      <c r="H26" s="7">
        <f t="shared" si="2"/>
        <v>1</v>
      </c>
      <c r="I26" s="14" t="s">
        <v>9</v>
      </c>
    </row>
    <row r="27" spans="2:9" ht="15">
      <c r="B27" s="8">
        <v>22</v>
      </c>
      <c r="C27" s="57" t="s">
        <v>65</v>
      </c>
      <c r="D27" s="54" t="s">
        <v>86</v>
      </c>
      <c r="E27" s="63">
        <v>1</v>
      </c>
      <c r="F27" s="13">
        <f t="shared" si="0"/>
        <v>0.0027472527472527475</v>
      </c>
      <c r="G27" s="10">
        <f t="shared" si="1"/>
        <v>0.09340659340659341</v>
      </c>
      <c r="H27" s="7">
        <f t="shared" si="2"/>
        <v>1</v>
      </c>
      <c r="I27" s="14" t="s">
        <v>9</v>
      </c>
    </row>
    <row r="28" spans="2:9" ht="14.25" thickBot="1">
      <c r="B28" s="8"/>
      <c r="C28" s="56"/>
      <c r="D28" s="55"/>
      <c r="E28" s="64"/>
      <c r="F28" s="17"/>
      <c r="G28" s="51"/>
      <c r="H28" s="18"/>
      <c r="I28" s="14"/>
    </row>
    <row r="29" spans="2:9" ht="13.5">
      <c r="B29" s="8">
        <v>23</v>
      </c>
      <c r="C29" s="11"/>
      <c r="D29" s="53" t="s">
        <v>66</v>
      </c>
      <c r="E29" s="62">
        <v>11</v>
      </c>
      <c r="F29" s="9">
        <f>E29/$E$54</f>
        <v>0.03021978021978022</v>
      </c>
      <c r="G29" s="10">
        <f t="shared" si="1"/>
        <v>1.0274725274725274</v>
      </c>
      <c r="H29" s="7">
        <f t="shared" si="2"/>
        <v>1</v>
      </c>
      <c r="I29" s="7"/>
    </row>
    <row r="30" spans="2:9" ht="13.5">
      <c r="B30" s="8">
        <v>24</v>
      </c>
      <c r="C30" s="11"/>
      <c r="D30" s="8" t="s">
        <v>67</v>
      </c>
      <c r="E30" s="62">
        <v>4</v>
      </c>
      <c r="F30" s="9">
        <f>E30/$E$54</f>
        <v>0.01098901098901099</v>
      </c>
      <c r="G30" s="10">
        <f t="shared" si="1"/>
        <v>0.37362637362637363</v>
      </c>
      <c r="H30" s="7">
        <f t="shared" si="2"/>
        <v>1</v>
      </c>
      <c r="I30" s="7" t="s">
        <v>44</v>
      </c>
    </row>
    <row r="31" spans="2:9" ht="13.5">
      <c r="B31" s="8">
        <v>25</v>
      </c>
      <c r="C31" s="11"/>
      <c r="D31" s="54" t="s">
        <v>52</v>
      </c>
      <c r="E31" s="62">
        <v>22</v>
      </c>
      <c r="F31" s="9">
        <f>E31/$E$54</f>
        <v>0.06043956043956044</v>
      </c>
      <c r="G31" s="10">
        <f t="shared" si="1"/>
        <v>2.0549450549450547</v>
      </c>
      <c r="H31" s="7">
        <f t="shared" si="2"/>
        <v>2</v>
      </c>
      <c r="I31" s="7"/>
    </row>
    <row r="32" spans="2:9" ht="13.5">
      <c r="B32" s="8">
        <v>26</v>
      </c>
      <c r="C32" s="11"/>
      <c r="D32" s="54" t="s">
        <v>53</v>
      </c>
      <c r="E32" s="63">
        <v>3</v>
      </c>
      <c r="F32" s="13">
        <f>E32/$E$54</f>
        <v>0.008241758241758242</v>
      </c>
      <c r="G32" s="10">
        <f t="shared" si="1"/>
        <v>0.2802197802197802</v>
      </c>
      <c r="H32" s="7">
        <f t="shared" si="2"/>
        <v>1</v>
      </c>
      <c r="I32" s="7" t="s">
        <v>44</v>
      </c>
    </row>
    <row r="33" spans="2:9" ht="13.5">
      <c r="B33" s="8">
        <v>27</v>
      </c>
      <c r="C33" s="11"/>
      <c r="D33" s="54" t="s">
        <v>62</v>
      </c>
      <c r="E33" s="63">
        <v>1</v>
      </c>
      <c r="F33" s="13">
        <f>E33/$E$54</f>
        <v>0.0027472527472527475</v>
      </c>
      <c r="G33" s="10">
        <f t="shared" si="1"/>
        <v>0.09340659340659341</v>
      </c>
      <c r="H33" s="7">
        <f t="shared" si="2"/>
        <v>1</v>
      </c>
      <c r="I33" s="7" t="s">
        <v>44</v>
      </c>
    </row>
    <row r="34" spans="2:9" ht="13.5">
      <c r="B34" s="8">
        <v>28</v>
      </c>
      <c r="C34" s="11"/>
      <c r="D34" s="54" t="s">
        <v>68</v>
      </c>
      <c r="E34" s="63">
        <v>2</v>
      </c>
      <c r="F34" s="13">
        <f aca="true" t="shared" si="3" ref="F34:F51">E34/$E$54</f>
        <v>0.005494505494505495</v>
      </c>
      <c r="G34" s="10">
        <f aca="true" t="shared" si="4" ref="G34:G51">F34*34</f>
        <v>0.18681318681318682</v>
      </c>
      <c r="H34" s="7">
        <f t="shared" si="2"/>
        <v>1</v>
      </c>
      <c r="I34" s="7" t="s">
        <v>44</v>
      </c>
    </row>
    <row r="35" spans="2:9" ht="13.5">
      <c r="B35" s="8">
        <v>29</v>
      </c>
      <c r="C35" s="11" t="s">
        <v>40</v>
      </c>
      <c r="D35" s="54" t="s">
        <v>54</v>
      </c>
      <c r="E35" s="63">
        <v>1</v>
      </c>
      <c r="F35" s="13">
        <f t="shared" si="3"/>
        <v>0.0027472527472527475</v>
      </c>
      <c r="G35" s="10">
        <f t="shared" si="4"/>
        <v>0.09340659340659341</v>
      </c>
      <c r="H35" s="7">
        <f t="shared" si="2"/>
        <v>1</v>
      </c>
      <c r="I35" s="7" t="s">
        <v>44</v>
      </c>
    </row>
    <row r="36" spans="2:9" ht="13.5">
      <c r="B36" s="8">
        <v>30</v>
      </c>
      <c r="C36" s="11"/>
      <c r="D36" s="54" t="s">
        <v>76</v>
      </c>
      <c r="E36" s="63">
        <v>11</v>
      </c>
      <c r="F36" s="13">
        <f t="shared" si="3"/>
        <v>0.03021978021978022</v>
      </c>
      <c r="G36" s="10">
        <f t="shared" si="4"/>
        <v>1.0274725274725274</v>
      </c>
      <c r="H36" s="7">
        <f t="shared" si="2"/>
        <v>1</v>
      </c>
      <c r="I36" s="7"/>
    </row>
    <row r="37" spans="2:9" ht="13.5">
      <c r="B37" s="8">
        <v>31</v>
      </c>
      <c r="C37" s="11"/>
      <c r="D37" s="54" t="s">
        <v>55</v>
      </c>
      <c r="E37" s="63">
        <v>12</v>
      </c>
      <c r="F37" s="13">
        <f t="shared" si="3"/>
        <v>0.03296703296703297</v>
      </c>
      <c r="G37" s="10">
        <f t="shared" si="4"/>
        <v>1.120879120879121</v>
      </c>
      <c r="H37" s="7">
        <f t="shared" si="2"/>
        <v>1</v>
      </c>
      <c r="I37" s="7"/>
    </row>
    <row r="38" spans="2:9" ht="13.5">
      <c r="B38" s="8">
        <v>32</v>
      </c>
      <c r="C38" s="11" t="s">
        <v>14</v>
      </c>
      <c r="D38" s="54" t="s">
        <v>56</v>
      </c>
      <c r="E38" s="63">
        <v>3</v>
      </c>
      <c r="F38" s="13">
        <f t="shared" si="3"/>
        <v>0.008241758241758242</v>
      </c>
      <c r="G38" s="10">
        <f t="shared" si="4"/>
        <v>0.2802197802197802</v>
      </c>
      <c r="H38" s="7">
        <f t="shared" si="2"/>
        <v>1</v>
      </c>
      <c r="I38" s="7" t="s">
        <v>77</v>
      </c>
    </row>
    <row r="39" spans="2:9" ht="13.5">
      <c r="B39" s="8">
        <v>33</v>
      </c>
      <c r="C39" s="11"/>
      <c r="D39" s="54" t="s">
        <v>69</v>
      </c>
      <c r="E39" s="63">
        <v>12</v>
      </c>
      <c r="F39" s="13">
        <f t="shared" si="3"/>
        <v>0.03296703296703297</v>
      </c>
      <c r="G39" s="10">
        <f t="shared" si="4"/>
        <v>1.120879120879121</v>
      </c>
      <c r="H39" s="7">
        <f t="shared" si="2"/>
        <v>1</v>
      </c>
      <c r="I39" s="7"/>
    </row>
    <row r="40" spans="2:9" ht="13.5">
      <c r="B40" s="8">
        <v>34</v>
      </c>
      <c r="C40" s="11"/>
      <c r="D40" s="54" t="s">
        <v>57</v>
      </c>
      <c r="E40" s="63">
        <v>18</v>
      </c>
      <c r="F40" s="13">
        <f t="shared" si="3"/>
        <v>0.04945054945054945</v>
      </c>
      <c r="G40" s="10">
        <f t="shared" si="4"/>
        <v>1.6813186813186813</v>
      </c>
      <c r="H40" s="7">
        <f t="shared" si="2"/>
        <v>1</v>
      </c>
      <c r="I40" s="7"/>
    </row>
    <row r="41" spans="2:9" ht="13.5">
      <c r="B41" s="8">
        <v>35</v>
      </c>
      <c r="C41" s="11" t="s">
        <v>15</v>
      </c>
      <c r="D41" s="54" t="s">
        <v>58</v>
      </c>
      <c r="E41" s="63">
        <v>1</v>
      </c>
      <c r="F41" s="13">
        <f t="shared" si="3"/>
        <v>0.0027472527472527475</v>
      </c>
      <c r="G41" s="10">
        <f t="shared" si="4"/>
        <v>0.09340659340659341</v>
      </c>
      <c r="H41" s="7">
        <f t="shared" si="2"/>
        <v>1</v>
      </c>
      <c r="I41" s="7" t="s">
        <v>77</v>
      </c>
    </row>
    <row r="42" spans="2:9" ht="13.5">
      <c r="B42" s="8">
        <v>36</v>
      </c>
      <c r="C42" s="11"/>
      <c r="D42" s="54" t="s">
        <v>59</v>
      </c>
      <c r="E42" s="63">
        <v>16</v>
      </c>
      <c r="F42" s="13">
        <f t="shared" si="3"/>
        <v>0.04395604395604396</v>
      </c>
      <c r="G42" s="10">
        <f t="shared" si="4"/>
        <v>1.4945054945054945</v>
      </c>
      <c r="H42" s="7">
        <f t="shared" si="2"/>
        <v>1</v>
      </c>
      <c r="I42" s="7"/>
    </row>
    <row r="43" spans="2:9" ht="13.5">
      <c r="B43" s="8">
        <v>37</v>
      </c>
      <c r="C43" s="11"/>
      <c r="D43" s="54" t="s">
        <v>60</v>
      </c>
      <c r="E43" s="63">
        <v>9</v>
      </c>
      <c r="F43" s="13">
        <f t="shared" si="3"/>
        <v>0.024725274725274724</v>
      </c>
      <c r="G43" s="10">
        <f t="shared" si="4"/>
        <v>0.8406593406593407</v>
      </c>
      <c r="H43" s="7">
        <f t="shared" si="2"/>
        <v>1</v>
      </c>
      <c r="I43" s="7" t="s">
        <v>44</v>
      </c>
    </row>
    <row r="44" spans="2:9" ht="13.5">
      <c r="B44" s="8">
        <v>38</v>
      </c>
      <c r="C44" s="68" t="s">
        <v>64</v>
      </c>
      <c r="D44" s="54" t="s">
        <v>70</v>
      </c>
      <c r="E44" s="63">
        <v>1</v>
      </c>
      <c r="F44" s="13">
        <f t="shared" si="3"/>
        <v>0.0027472527472527475</v>
      </c>
      <c r="G44" s="10">
        <f t="shared" si="4"/>
        <v>0.09340659340659341</v>
      </c>
      <c r="H44" s="7">
        <f t="shared" si="2"/>
        <v>1</v>
      </c>
      <c r="I44" s="7" t="s">
        <v>44</v>
      </c>
    </row>
    <row r="45" spans="2:9" ht="13.5">
      <c r="B45" s="8">
        <v>39</v>
      </c>
      <c r="C45" s="68"/>
      <c r="D45" s="12" t="s">
        <v>63</v>
      </c>
      <c r="E45" s="63">
        <v>5</v>
      </c>
      <c r="F45" s="13">
        <f t="shared" si="3"/>
        <v>0.013736263736263736</v>
      </c>
      <c r="G45" s="10">
        <f t="shared" si="4"/>
        <v>0.46703296703296704</v>
      </c>
      <c r="H45" s="7">
        <f t="shared" si="2"/>
        <v>1</v>
      </c>
      <c r="I45" s="7" t="s">
        <v>44</v>
      </c>
    </row>
    <row r="46" spans="2:9" ht="13.5">
      <c r="B46" s="8">
        <v>40</v>
      </c>
      <c r="C46" s="68"/>
      <c r="D46" s="54" t="s">
        <v>71</v>
      </c>
      <c r="E46" s="63">
        <v>3</v>
      </c>
      <c r="F46" s="13">
        <f t="shared" si="3"/>
        <v>0.008241758241758242</v>
      </c>
      <c r="G46" s="10">
        <f t="shared" si="4"/>
        <v>0.2802197802197802</v>
      </c>
      <c r="H46" s="7">
        <f t="shared" si="2"/>
        <v>1</v>
      </c>
      <c r="I46" s="7" t="s">
        <v>44</v>
      </c>
    </row>
    <row r="47" spans="2:9" ht="13.5">
      <c r="B47" s="8">
        <v>41</v>
      </c>
      <c r="C47" s="68"/>
      <c r="D47" s="58" t="s">
        <v>72</v>
      </c>
      <c r="E47" s="63">
        <v>2</v>
      </c>
      <c r="F47" s="13">
        <f t="shared" si="3"/>
        <v>0.005494505494505495</v>
      </c>
      <c r="G47" s="10">
        <f t="shared" si="4"/>
        <v>0.18681318681318682</v>
      </c>
      <c r="H47" s="7">
        <f t="shared" si="2"/>
        <v>1</v>
      </c>
      <c r="I47" s="7" t="s">
        <v>44</v>
      </c>
    </row>
    <row r="48" spans="2:9" ht="13.5">
      <c r="B48" s="8">
        <v>42</v>
      </c>
      <c r="C48" s="68"/>
      <c r="D48" s="54" t="s">
        <v>73</v>
      </c>
      <c r="E48" s="63">
        <v>3</v>
      </c>
      <c r="F48" s="13">
        <f t="shared" si="3"/>
        <v>0.008241758241758242</v>
      </c>
      <c r="G48" s="10">
        <f t="shared" si="4"/>
        <v>0.2802197802197802</v>
      </c>
      <c r="H48" s="7">
        <f t="shared" si="2"/>
        <v>1</v>
      </c>
      <c r="I48" s="7" t="s">
        <v>44</v>
      </c>
    </row>
    <row r="49" spans="2:9" ht="13.5">
      <c r="B49" s="8">
        <v>43</v>
      </c>
      <c r="C49" s="11">
        <v>23</v>
      </c>
      <c r="D49" s="54" t="s">
        <v>87</v>
      </c>
      <c r="E49" s="63">
        <v>3</v>
      </c>
      <c r="F49" s="13">
        <f t="shared" si="3"/>
        <v>0.008241758241758242</v>
      </c>
      <c r="G49" s="10">
        <f t="shared" si="4"/>
        <v>0.2802197802197802</v>
      </c>
      <c r="H49" s="7">
        <f t="shared" si="2"/>
        <v>1</v>
      </c>
      <c r="I49" s="7" t="s">
        <v>44</v>
      </c>
    </row>
    <row r="50" spans="2:9" ht="15">
      <c r="B50" s="8">
        <v>44</v>
      </c>
      <c r="C50" s="57" t="s">
        <v>65</v>
      </c>
      <c r="D50" s="58" t="s">
        <v>91</v>
      </c>
      <c r="E50" s="63">
        <v>9</v>
      </c>
      <c r="F50" s="13">
        <f t="shared" si="3"/>
        <v>0.024725274725274724</v>
      </c>
      <c r="G50" s="10">
        <f t="shared" si="4"/>
        <v>0.8406593406593407</v>
      </c>
      <c r="H50" s="7">
        <f t="shared" si="2"/>
        <v>1</v>
      </c>
      <c r="I50" s="7" t="s">
        <v>77</v>
      </c>
    </row>
    <row r="51" spans="2:9" ht="14.25" thickBot="1">
      <c r="B51" s="8">
        <v>45</v>
      </c>
      <c r="C51" s="15"/>
      <c r="D51" s="16" t="s">
        <v>95</v>
      </c>
      <c r="E51" s="65">
        <v>4</v>
      </c>
      <c r="F51" s="46">
        <f t="shared" si="3"/>
        <v>0.01098901098901099</v>
      </c>
      <c r="G51" s="51">
        <f t="shared" si="4"/>
        <v>0.37362637362637363</v>
      </c>
      <c r="H51" s="47">
        <f t="shared" si="2"/>
        <v>1</v>
      </c>
      <c r="I51" s="18" t="s">
        <v>77</v>
      </c>
    </row>
    <row r="52" spans="2:9" ht="13.5">
      <c r="B52" s="19"/>
      <c r="C52" s="20"/>
      <c r="D52" s="21" t="s">
        <v>16</v>
      </c>
      <c r="E52" s="62">
        <f>SUM(E6:E28)</f>
        <v>208</v>
      </c>
      <c r="F52" s="9">
        <f>SUM(F6:F28)</f>
        <v>0.5714285714285715</v>
      </c>
      <c r="G52" s="10">
        <f>F52*34</f>
        <v>19.42857142857143</v>
      </c>
      <c r="H52" s="22">
        <f>SUM(H6:H28)</f>
        <v>27</v>
      </c>
      <c r="I52" s="7"/>
    </row>
    <row r="53" spans="2:9" ht="13.5">
      <c r="B53" s="19"/>
      <c r="C53" s="20"/>
      <c r="D53" s="23" t="s">
        <v>17</v>
      </c>
      <c r="E53" s="63">
        <f>SUM(E29:E51)</f>
        <v>156</v>
      </c>
      <c r="F53" s="13">
        <f>SUM(F29:F51)</f>
        <v>0.42857142857142866</v>
      </c>
      <c r="G53" s="10">
        <f>F53*34</f>
        <v>14.571428571428575</v>
      </c>
      <c r="H53" s="24">
        <f>SUM(H29:H51)</f>
        <v>24</v>
      </c>
      <c r="I53" s="14"/>
    </row>
    <row r="54" spans="2:9" ht="13.5">
      <c r="B54" s="19"/>
      <c r="C54" s="20"/>
      <c r="D54" s="23" t="s">
        <v>18</v>
      </c>
      <c r="E54" s="63">
        <f>E52+E53</f>
        <v>364</v>
      </c>
      <c r="F54" s="13">
        <f>F52+F53</f>
        <v>1.0000000000000002</v>
      </c>
      <c r="G54" s="25">
        <f>G52+G53</f>
        <v>34.00000000000001</v>
      </c>
      <c r="H54" s="24">
        <f>H52+H53</f>
        <v>51</v>
      </c>
      <c r="I54" s="14"/>
    </row>
    <row r="55" spans="2:9" ht="13.5">
      <c r="B55" s="26"/>
      <c r="C55" s="27"/>
      <c r="D55" s="27"/>
      <c r="E55" s="66"/>
      <c r="H55" s="28"/>
      <c r="I55" s="28"/>
    </row>
    <row r="56" spans="2:9" ht="13.5">
      <c r="B56" s="29"/>
      <c r="D56" s="30" t="s">
        <v>19</v>
      </c>
      <c r="E56" s="63">
        <f>E52</f>
        <v>208</v>
      </c>
      <c r="F56" s="31">
        <f>F52</f>
        <v>0.5714285714285715</v>
      </c>
      <c r="G56" s="48">
        <f>F56*30</f>
        <v>17.142857142857146</v>
      </c>
      <c r="H56" s="49">
        <f>ROUND(G56,0)</f>
        <v>17</v>
      </c>
      <c r="I56" s="14"/>
    </row>
    <row r="57" spans="2:9" ht="13.5">
      <c r="B57" s="29"/>
      <c r="D57" s="30" t="s">
        <v>20</v>
      </c>
      <c r="E57" s="63">
        <f>E53</f>
        <v>156</v>
      </c>
      <c r="F57" s="31">
        <f>F53</f>
        <v>0.42857142857142866</v>
      </c>
      <c r="G57" s="48">
        <f>F57*30</f>
        <v>12.85714285714286</v>
      </c>
      <c r="H57" s="49">
        <f>ROUND(G57,0)</f>
        <v>13</v>
      </c>
      <c r="I57" s="14"/>
    </row>
    <row r="58" ht="13.5">
      <c r="B58" s="29"/>
    </row>
    <row r="61" spans="1:2" ht="13.5">
      <c r="A61">
        <v>1</v>
      </c>
      <c r="B61" t="s">
        <v>21</v>
      </c>
    </row>
    <row r="63" spans="1:2" ht="13.5">
      <c r="A63">
        <v>2</v>
      </c>
      <c r="B63" t="s">
        <v>22</v>
      </c>
    </row>
    <row r="64" spans="4:6" ht="13.5">
      <c r="D64" s="32" t="s">
        <v>89</v>
      </c>
      <c r="E64" s="33">
        <v>140</v>
      </c>
      <c r="F64" s="34" t="s">
        <v>37</v>
      </c>
    </row>
    <row r="65" spans="4:6" ht="13.5">
      <c r="D65" s="32"/>
      <c r="E65" s="33"/>
      <c r="F65" s="34"/>
    </row>
    <row r="66" spans="4:7" ht="13.5">
      <c r="D66" s="32" t="s">
        <v>35</v>
      </c>
      <c r="E66" s="52">
        <v>74</v>
      </c>
      <c r="F66" s="34" t="s">
        <v>38</v>
      </c>
      <c r="G66" s="5"/>
    </row>
    <row r="67" spans="4:6" ht="13.5">
      <c r="D67" s="32" t="s">
        <v>23</v>
      </c>
      <c r="E67" s="33">
        <v>2</v>
      </c>
      <c r="F67" s="34" t="s">
        <v>24</v>
      </c>
    </row>
    <row r="68" spans="4:6" ht="13.5">
      <c r="D68" s="32" t="s">
        <v>25</v>
      </c>
      <c r="E68" s="67">
        <v>30</v>
      </c>
      <c r="F68" s="34" t="s">
        <v>26</v>
      </c>
    </row>
    <row r="69" spans="4:6" ht="13.5">
      <c r="D69" s="32" t="s">
        <v>61</v>
      </c>
      <c r="E69" s="33">
        <v>5</v>
      </c>
      <c r="F69" s="34" t="s">
        <v>26</v>
      </c>
    </row>
    <row r="70" spans="4:6" ht="13.5">
      <c r="D70" s="35" t="s">
        <v>88</v>
      </c>
      <c r="E70" s="36">
        <f>H54</f>
        <v>51</v>
      </c>
      <c r="F70" s="37" t="s">
        <v>27</v>
      </c>
    </row>
    <row r="71" spans="2:6" ht="13.5">
      <c r="B71" s="35" t="s">
        <v>18</v>
      </c>
      <c r="E71" s="36">
        <f>SUM(E66:E70)</f>
        <v>162</v>
      </c>
      <c r="F71" s="37" t="s">
        <v>45</v>
      </c>
    </row>
    <row r="72" spans="2:6" ht="13.5">
      <c r="B72" s="35"/>
      <c r="E72" s="36"/>
      <c r="F72" s="37"/>
    </row>
    <row r="73" spans="1:2" ht="13.5">
      <c r="A73">
        <v>3</v>
      </c>
      <c r="B73" t="s">
        <v>28</v>
      </c>
    </row>
    <row r="75" spans="1:2" ht="13.5">
      <c r="A75">
        <v>4</v>
      </c>
      <c r="B75" s="1" t="s">
        <v>92</v>
      </c>
    </row>
    <row r="76" ht="13.5">
      <c r="B76" t="s">
        <v>93</v>
      </c>
    </row>
    <row r="78" spans="1:2" ht="13.5">
      <c r="A78">
        <v>5</v>
      </c>
      <c r="B78" t="s">
        <v>94</v>
      </c>
    </row>
  </sheetData>
  <mergeCells count="3">
    <mergeCell ref="C44:C48"/>
    <mergeCell ref="A4:A5"/>
    <mergeCell ref="C21:C25"/>
  </mergeCells>
  <printOptions/>
  <pageMargins left="0.6692913385826772" right="0.4330708661417323" top="0.5905511811023623" bottom="0.5905511811023623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桧皮浩二</dc:creator>
  <cp:keywords/>
  <dc:description/>
  <cp:lastModifiedBy>浜田</cp:lastModifiedBy>
  <cp:lastPrinted>2004-06-11T01:06:26Z</cp:lastPrinted>
  <dcterms:created xsi:type="dcterms:W3CDTF">2001-08-11T14:42:58Z</dcterms:created>
  <dcterms:modified xsi:type="dcterms:W3CDTF">2007-09-18T11:41:28Z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